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1"/>
  <workbookPr codeName="ThisWorkbook" defaultThemeVersion="124226"/>
  <xr:revisionPtr revIDLastSave="2" documentId="11_236C2BD80F6941715CC5846DCA3933891CE8B485" xr6:coauthVersionLast="47" xr6:coauthVersionMax="47" xr10:uidLastSave="{B2CFC2B5-827A-4428-AFF1-BCA94A081CF3}"/>
  <bookViews>
    <workbookView xWindow="28785" yWindow="-15" windowWidth="28830" windowHeight="18240" firstSheet="1" activeTab="1" xr2:uid="{00000000-000D-0000-FFFF-FFFF00000000}"/>
    <workbookView xWindow="-15" yWindow="-15" windowWidth="28800" windowHeight="18240" firstSheet="1" xr2:uid="{00000000-000D-0000-FFFF-FFFF01000000}"/>
  </bookViews>
  <sheets>
    <sheet name="lista" sheetId="1" r:id="rId1"/>
    <sheet name="info" sheetId="3" r:id="rId2"/>
    <sheet name="eredeti" sheetId="5" r:id="rId3"/>
    <sheet name="munka" sheetId="6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3" l="1"/>
  <c r="E5" i="3" l="1"/>
  <c r="F5" i="3" s="1"/>
  <c r="E4" i="3"/>
  <c r="F4" i="3" s="1"/>
  <c r="E2" i="3"/>
  <c r="F2" i="3" s="1"/>
  <c r="B9" i="3"/>
  <c r="B8" i="3"/>
  <c r="B7" i="3"/>
  <c r="B6" i="3"/>
  <c r="B5" i="3"/>
  <c r="B4" i="3"/>
  <c r="B3" i="3"/>
  <c r="B2" i="3"/>
  <c r="B12" i="3" l="1"/>
  <c r="E8" i="3"/>
  <c r="E3" i="3"/>
  <c r="F3" i="3" s="1"/>
  <c r="E6" i="3"/>
  <c r="E11" i="3" l="1"/>
  <c r="F11" i="3" s="1"/>
  <c r="E7" i="3"/>
  <c r="F7" i="3" s="1"/>
  <c r="F6" i="3"/>
  <c r="E9" i="3"/>
  <c r="F9" i="3" s="1"/>
  <c r="F8" i="3"/>
  <c r="E10" i="3" l="1"/>
  <c r="F10" i="3" s="1"/>
</calcChain>
</file>

<file path=xl/sharedStrings.xml><?xml version="1.0" encoding="utf-8"?>
<sst xmlns="http://schemas.openxmlformats.org/spreadsheetml/2006/main" count="43" uniqueCount="43">
  <si>
    <t>státusz</t>
  </si>
  <si>
    <t>sorszám</t>
  </si>
  <si>
    <t>név</t>
  </si>
  <si>
    <t>született</t>
  </si>
  <si>
    <t>TAJ</t>
  </si>
  <si>
    <t>telefon</t>
  </si>
  <si>
    <t>email</t>
  </si>
  <si>
    <t>?</t>
  </si>
  <si>
    <t>oltóanyag</t>
  </si>
  <si>
    <t>ampulla</t>
  </si>
  <si>
    <t>?:</t>
  </si>
  <si>
    <t>allokált:</t>
  </si>
  <si>
    <t>vár</t>
  </si>
  <si>
    <t>fagyasztott:</t>
  </si>
  <si>
    <t>sikeres:</t>
  </si>
  <si>
    <t>felolvasztott:</t>
  </si>
  <si>
    <t>kontraindikált:</t>
  </si>
  <si>
    <t>beérkezett:</t>
  </si>
  <si>
    <t>anafilaxiás:</t>
  </si>
  <si>
    <t>elhasznált:</t>
  </si>
  <si>
    <t>úton:</t>
  </si>
  <si>
    <t>hűtőben:</t>
  </si>
  <si>
    <t>lemondta:</t>
  </si>
  <si>
    <t>min szükséges:</t>
  </si>
  <si>
    <t>nem elérhető:</t>
  </si>
  <si>
    <t>max szükséges:</t>
  </si>
  <si>
    <t>egyéb:</t>
  </si>
  <si>
    <t>min maradék:</t>
  </si>
  <si>
    <t>max maradék:</t>
  </si>
  <si>
    <t>helyszinen megjelent:</t>
  </si>
  <si>
    <t>oltóanyag/ampulla:</t>
  </si>
  <si>
    <t>allokált oltóanyag:</t>
  </si>
  <si>
    <t>felolvasztott oltóanyag:</t>
  </si>
  <si>
    <t>beérkezett oltóanyag:</t>
  </si>
  <si>
    <t>dátum:</t>
  </si>
  <si>
    <t>vakcina:</t>
  </si>
  <si>
    <t>helyszín:</t>
  </si>
  <si>
    <t>oltópont:</t>
  </si>
  <si>
    <t>oltóparancsnok:</t>
  </si>
  <si>
    <t>orvosok:</t>
  </si>
  <si>
    <t>asszisztensek:</t>
  </si>
  <si>
    <t>gyógyszerészek:</t>
  </si>
  <si>
    <t>segítők: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</si>
</sst>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0" fillId="6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Border="1" applyAlignment="1">
      <alignment horizontal="right"/>
    </xf>
    <xf numFmtId="0" fontId="0" fillId="4" borderId="0" xfId="0" applyFill="1" applyAlignment="1">
      <alignment horizontal="right"/>
    </xf>
    <xf numFmtId="0" fontId="2" fillId="5" borderId="0" xfId="0" applyFont="1" applyFill="1" applyAlignment="1">
      <alignment horizontal="right"/>
    </xf>
    <xf numFmtId="0" fontId="0" fillId="6" borderId="0" xfId="0" applyFill="1" applyAlignment="1">
      <alignment horizontal="right"/>
    </xf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0" fontId="1" fillId="7" borderId="0" xfId="0" applyFont="1" applyFill="1" applyAlignment="1">
      <alignment horizontal="right"/>
    </xf>
    <xf numFmtId="0" fontId="1" fillId="7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8" borderId="0" xfId="0" applyFill="1" applyAlignment="1">
      <alignment horizontal="right"/>
    </xf>
    <xf numFmtId="0" fontId="0" fillId="8" borderId="0" xfId="0" applyFill="1" applyAlignment="1">
      <alignment horizontal="left"/>
    </xf>
    <xf numFmtId="0" fontId="1" fillId="10" borderId="0" xfId="0" applyFont="1" applyFill="1" applyAlignment="1">
      <alignment horizontal="right"/>
    </xf>
    <xf numFmtId="0" fontId="1" fillId="10" borderId="0" xfId="0" applyFont="1" applyFill="1" applyAlignment="1">
      <alignment horizontal="left"/>
    </xf>
    <xf numFmtId="0" fontId="0" fillId="9" borderId="0" xfId="0" applyFill="1" applyAlignment="1">
      <alignment horizontal="left"/>
    </xf>
    <xf numFmtId="0" fontId="3" fillId="9" borderId="0" xfId="0" applyFont="1" applyFill="1" applyAlignment="1">
      <alignment horizontal="right"/>
    </xf>
    <xf numFmtId="0" fontId="0" fillId="12" borderId="0" xfId="0" applyFill="1" applyAlignment="1">
      <alignment horizontal="left"/>
    </xf>
    <xf numFmtId="0" fontId="0" fillId="12" borderId="0" xfId="0" applyFill="1"/>
    <xf numFmtId="0" fontId="1" fillId="5" borderId="0" xfId="0" applyFont="1" applyFill="1" applyAlignment="1">
      <alignment horizontal="left"/>
    </xf>
    <xf numFmtId="0" fontId="1" fillId="11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12" borderId="0" xfId="0" applyFill="1" applyAlignment="1">
      <alignment horizontal="right"/>
    </xf>
    <xf numFmtId="0" fontId="3" fillId="12" borderId="0" xfId="0" applyFont="1" applyFill="1" applyAlignment="1">
      <alignment horizontal="left"/>
    </xf>
    <xf numFmtId="0" fontId="0" fillId="12" borderId="0" xfId="0" applyFont="1" applyFill="1" applyAlignment="1">
      <alignment horizontal="left"/>
    </xf>
    <xf numFmtId="2" fontId="1" fillId="11" borderId="0" xfId="0" applyNumberFormat="1" applyFont="1" applyFill="1" applyAlignment="1">
      <alignment horizontal="center"/>
    </xf>
    <xf numFmtId="2" fontId="0" fillId="0" borderId="0" xfId="0" applyNumberFormat="1"/>
    <xf numFmtId="49" fontId="1" fillId="11" borderId="0" xfId="0" applyNumberFormat="1" applyFont="1" applyFill="1" applyAlignment="1">
      <alignment horizontal="center"/>
    </xf>
    <xf numFmtId="49" fontId="0" fillId="0" borderId="0" xfId="0" applyNumberFormat="1"/>
    <xf numFmtId="164" fontId="1" fillId="11" borderId="0" xfId="0" applyNumberFormat="1" applyFont="1" applyFill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9">
    <dxf>
      <fill>
        <patternFill>
          <bgColor theme="2"/>
        </patternFill>
      </fill>
    </dxf>
    <dxf>
      <fill>
        <patternFill>
          <bgColor theme="4" tint="0.59996337778862885"/>
        </patternFill>
      </fill>
    </dxf>
    <dxf>
      <fill>
        <patternFill>
          <bgColor theme="6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fgColor auto="1"/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fgColor auto="1"/>
          <bgColor rgb="FF00206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"/>
  <sheetViews>
    <sheetView zoomScaleNormal="100" workbookViewId="0">
      <pane ySplit="1" topLeftCell="A2" activePane="bottomLeft" state="frozen"/>
      <selection pane="bottomLeft" activeCell="B10" sqref="B10"/>
      <selection activeCell="B10" sqref="B10"/>
    </sheetView>
    <sheetView tabSelected="1" workbookViewId="1">
      <pane ySplit="1" topLeftCell="A2" activePane="bottomLeft" state="frozen"/>
      <selection pane="bottomLeft" activeCell="A2" sqref="A2"/>
    </sheetView>
  </sheetViews>
  <sheetFormatPr defaultRowHeight="15"/>
  <cols>
    <col min="1" max="1" width="14.5703125" style="24" customWidth="1"/>
    <col min="2" max="2" width="9.140625" style="29"/>
    <col min="3" max="3" width="15.140625" style="31" customWidth="1"/>
    <col min="4" max="4" width="13.42578125" style="33" customWidth="1"/>
    <col min="5" max="5" width="13.5703125" style="31" bestFit="1" customWidth="1"/>
    <col min="6" max="6" width="9.140625" style="31"/>
    <col min="7" max="7" width="16.42578125" style="31" customWidth="1"/>
    <col min="9" max="9" width="12.85546875" customWidth="1"/>
    <col min="11" max="11" width="16.28515625" customWidth="1"/>
  </cols>
  <sheetData>
    <row r="1" spans="1:7" s="23" customFormat="1">
      <c r="A1" s="23" t="s">
        <v>0</v>
      </c>
      <c r="B1" s="28" t="s">
        <v>1</v>
      </c>
      <c r="C1" s="30" t="s">
        <v>2</v>
      </c>
      <c r="D1" s="32" t="s">
        <v>3</v>
      </c>
      <c r="E1" s="30" t="s">
        <v>4</v>
      </c>
      <c r="F1" s="30" t="s">
        <v>5</v>
      </c>
      <c r="G1" s="30" t="s">
        <v>6</v>
      </c>
    </row>
    <row r="2" spans="1:7">
      <c r="A2" s="24" t="s">
        <v>7</v>
      </c>
    </row>
  </sheetData>
  <conditionalFormatting sqref="A2:XFD999">
    <cfRule type="expression" dxfId="8" priority="1">
      <formula>$A2="egyéb"</formula>
    </cfRule>
    <cfRule type="expression" dxfId="7" priority="2">
      <formula>$A2="nem elérhető"</formula>
    </cfRule>
    <cfRule type="expression" dxfId="6" priority="3">
      <formula>$A2="lemondta"</formula>
    </cfRule>
    <cfRule type="expression" dxfId="5" priority="4">
      <formula>$A2="úton"</formula>
    </cfRule>
    <cfRule type="expression" dxfId="4" priority="5">
      <formula>$A2="anafilaxiás"</formula>
    </cfRule>
    <cfRule type="expression" dxfId="3" priority="6">
      <formula>$A2="kontraindikált"</formula>
    </cfRule>
    <cfRule type="expression" dxfId="2" priority="7">
      <formula>$A2="sikeres"</formula>
    </cfRule>
    <cfRule type="expression" dxfId="1" priority="8">
      <formula>$A2="vár"</formula>
    </cfRule>
    <cfRule type="expression" dxfId="0" priority="9">
      <formula>$A2="?"</formula>
    </cfRule>
  </conditionalFormatting>
  <dataValidations count="3">
    <dataValidation type="list" allowBlank="1" showInputMessage="1" showErrorMessage="1" sqref="A14:A17" xr:uid="{00000000-0002-0000-0000-000000000000}">
      <formula1>"?,megjelent,sikeres,kontraindikált,anafilaxiás,egyéb"</formula1>
    </dataValidation>
    <dataValidation type="list" allowBlank="1" showInputMessage="1" showErrorMessage="1" sqref="A3:A13" xr:uid="{00000000-0002-0000-0000-000001000000}">
      <formula1>"?,vár,sikeres,kontraindikált,anafilaxiás,úton,lemondta,nem elérhető,listáról"</formula1>
    </dataValidation>
    <dataValidation type="list" allowBlank="1" showInputMessage="1" showErrorMessage="1" sqref="A2" xr:uid="{00000000-0002-0000-0000-000002000000}">
      <formula1>"?,vár,sikeres,kontraindikált,anafilaxiás,úton,lemondta,nem elérhető,egyéb"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workbookViewId="0">
      <selection activeCell="A17" sqref="A17"/>
    </sheetView>
    <sheetView workbookViewId="1">
      <selection activeCell="A11" sqref="A11"/>
    </sheetView>
  </sheetViews>
  <sheetFormatPr defaultRowHeight="15"/>
  <cols>
    <col min="1" max="1" width="23" style="10" bestFit="1" customWidth="1"/>
    <col min="4" max="4" width="14.7109375" style="10" bestFit="1" customWidth="1"/>
    <col min="5" max="5" width="11.85546875" style="13" customWidth="1"/>
    <col min="6" max="6" width="8.140625" bestFit="1" customWidth="1"/>
  </cols>
  <sheetData>
    <row r="1" spans="1:6">
      <c r="D1" s="25"/>
      <c r="E1" s="20" t="s">
        <v>8</v>
      </c>
      <c r="F1" s="21" t="s">
        <v>9</v>
      </c>
    </row>
    <row r="2" spans="1:6">
      <c r="A2" s="9" t="s">
        <v>10</v>
      </c>
      <c r="B2" s="1">
        <f>COUNTIF(lista!$A:$A,"=?")</f>
        <v>1</v>
      </c>
      <c r="D2" s="25" t="s">
        <v>11</v>
      </c>
      <c r="E2" s="26">
        <f>B16</f>
        <v>1</v>
      </c>
      <c r="F2" s="21">
        <f>E2/$B$15</f>
        <v>1</v>
      </c>
    </row>
    <row r="3" spans="1:6">
      <c r="A3" s="5" t="s">
        <v>12</v>
      </c>
      <c r="B3" s="4">
        <f>COUNTIF(lista!$A:$A,"=vár")</f>
        <v>0</v>
      </c>
      <c r="D3" s="25" t="s">
        <v>13</v>
      </c>
      <c r="E3" s="27">
        <f>E2-E4</f>
        <v>1</v>
      </c>
      <c r="F3" s="21">
        <f>E3/$B$15</f>
        <v>1</v>
      </c>
    </row>
    <row r="4" spans="1:6">
      <c r="A4" s="14" t="s">
        <v>14</v>
      </c>
      <c r="B4" s="15">
        <f>COUNTIF(lista!$A:$A,"=sikeres")</f>
        <v>0</v>
      </c>
      <c r="D4" s="25" t="s">
        <v>15</v>
      </c>
      <c r="E4" s="26">
        <f>B17</f>
        <v>0</v>
      </c>
      <c r="F4" s="21">
        <f>E4/$B$15</f>
        <v>0</v>
      </c>
    </row>
    <row r="5" spans="1:6">
      <c r="A5" s="6" t="s">
        <v>16</v>
      </c>
      <c r="B5" s="2">
        <f>COUNTIF(lista!$A:$A,"=kontraindikált")</f>
        <v>0</v>
      </c>
      <c r="D5" s="25" t="s">
        <v>17</v>
      </c>
      <c r="E5" s="26">
        <f>B18</f>
        <v>0</v>
      </c>
      <c r="F5" s="21">
        <f>E5/$B$15</f>
        <v>0</v>
      </c>
    </row>
    <row r="6" spans="1:6">
      <c r="A6" s="7" t="s">
        <v>18</v>
      </c>
      <c r="B6" s="22">
        <f>COUNTIF(lista!$A:$A,"=anafilaxiás")</f>
        <v>0</v>
      </c>
      <c r="D6" s="25" t="s">
        <v>19</v>
      </c>
      <c r="E6" s="20">
        <f>B4+B6+B10</f>
        <v>0</v>
      </c>
      <c r="F6" s="21">
        <f>E6/$B$15</f>
        <v>0</v>
      </c>
    </row>
    <row r="7" spans="1:6">
      <c r="A7" s="11" t="s">
        <v>20</v>
      </c>
      <c r="B7" s="12">
        <f>COUNTIF(lista!$A:$A,"=úton")</f>
        <v>0</v>
      </c>
      <c r="D7" s="25" t="s">
        <v>21</v>
      </c>
      <c r="E7" s="20">
        <f>E5-E6</f>
        <v>0</v>
      </c>
      <c r="F7" s="21">
        <f>E7/$B$15</f>
        <v>0</v>
      </c>
    </row>
    <row r="8" spans="1:6">
      <c r="A8" s="16" t="s">
        <v>22</v>
      </c>
      <c r="B8" s="17">
        <f>COUNTIF(lista!$A:$A,"=lemondta")</f>
        <v>0</v>
      </c>
      <c r="D8" s="25" t="s">
        <v>23</v>
      </c>
      <c r="E8" s="20">
        <f>B3+B7</f>
        <v>0</v>
      </c>
      <c r="F8" s="21">
        <f>E8/$B$15</f>
        <v>0</v>
      </c>
    </row>
    <row r="9" spans="1:6">
      <c r="A9" s="8" t="s">
        <v>24</v>
      </c>
      <c r="B9" s="3">
        <f>COUNTIF(lista!$A:$A,"=nem elérhető")</f>
        <v>0</v>
      </c>
      <c r="D9" s="25" t="s">
        <v>25</v>
      </c>
      <c r="E9" s="20">
        <f>E8+B2</f>
        <v>1</v>
      </c>
      <c r="F9" s="21">
        <f>E9/$B$15</f>
        <v>1</v>
      </c>
    </row>
    <row r="10" spans="1:6">
      <c r="A10" s="19" t="s">
        <v>26</v>
      </c>
      <c r="B10" s="18">
        <f>COUNTIF(lista!$A:$A,"=egyéb")</f>
        <v>0</v>
      </c>
      <c r="D10" s="25" t="s">
        <v>27</v>
      </c>
      <c r="E10" s="20">
        <f>E2-E6-E9</f>
        <v>0</v>
      </c>
      <c r="F10" s="21">
        <f>E10/$B$15</f>
        <v>0</v>
      </c>
    </row>
    <row r="11" spans="1:6">
      <c r="D11" s="25" t="s">
        <v>28</v>
      </c>
      <c r="E11" s="20">
        <f>E2-E6-E8</f>
        <v>1</v>
      </c>
      <c r="F11" s="21">
        <f>E11/$B$15</f>
        <v>1</v>
      </c>
    </row>
    <row r="12" spans="1:6">
      <c r="A12" s="10" t="s">
        <v>29</v>
      </c>
      <c r="B12" s="13">
        <f>B3+B4+B5+B6</f>
        <v>0</v>
      </c>
    </row>
    <row r="15" spans="1:6">
      <c r="A15" s="10" t="s">
        <v>30</v>
      </c>
      <c r="B15">
        <v>1</v>
      </c>
    </row>
    <row r="16" spans="1:6">
      <c r="A16" s="10" t="s">
        <v>31</v>
      </c>
      <c r="B16">
        <v>1</v>
      </c>
    </row>
    <row r="17" spans="1:2">
      <c r="A17" s="10" t="s">
        <v>32</v>
      </c>
      <c r="B17">
        <v>0</v>
      </c>
    </row>
    <row r="18" spans="1:2">
      <c r="A18" s="10" t="s">
        <v>33</v>
      </c>
      <c r="B18">
        <v>0</v>
      </c>
    </row>
    <row r="20" spans="1:2">
      <c r="A20" s="10" t="s">
        <v>34</v>
      </c>
    </row>
    <row r="21" spans="1:2">
      <c r="A21" s="10" t="s">
        <v>35</v>
      </c>
    </row>
    <row r="22" spans="1:2">
      <c r="A22" s="10" t="s">
        <v>36</v>
      </c>
    </row>
    <row r="23" spans="1:2">
      <c r="A23" s="10" t="s">
        <v>37</v>
      </c>
    </row>
    <row r="24" spans="1:2">
      <c r="A24" s="10" t="s">
        <v>38</v>
      </c>
    </row>
    <row r="25" spans="1:2">
      <c r="A25" s="10" t="s">
        <v>39</v>
      </c>
    </row>
    <row r="26" spans="1:2">
      <c r="A26" s="10" t="s">
        <v>40</v>
      </c>
    </row>
    <row r="27" spans="1:2">
      <c r="A27" s="10" t="s">
        <v>41</v>
      </c>
    </row>
    <row r="28" spans="1:2">
      <c r="A28" s="10" t="s">
        <v>42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10" sqref="B10"/>
    </sheetView>
    <sheetView workbookViewId="1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B10" sqref="B10"/>
    </sheetView>
    <sheetView workbookViewId="1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Andras Balogh</dc:creator>
  <cp:keywords/>
  <dc:description/>
  <cp:lastModifiedBy>Andras Balogh</cp:lastModifiedBy>
  <cp:revision/>
  <dcterms:created xsi:type="dcterms:W3CDTF">2021-05-07T20:00:00Z</dcterms:created>
  <dcterms:modified xsi:type="dcterms:W3CDTF">2021-08-04T14:08:50Z</dcterms:modified>
  <cp:category/>
  <cp:contentStatus/>
</cp:coreProperties>
</file>